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4865" windowHeight="9090" activeTab="0"/>
  </bookViews>
  <sheets>
    <sheet name="Sheet1" sheetId="1" r:id="rId1"/>
    <sheet name="Sheet2" sheetId="2" r:id="rId2"/>
    <sheet name="Sheet3" sheetId="3" r:id="rId3"/>
  </sheets>
  <definedNames>
    <definedName name="AA">'Sheet1'!$B$16</definedName>
    <definedName name="ABW">'Sheet1'!$B$10</definedName>
    <definedName name="AE">'Sheet1'!$B$14</definedName>
    <definedName name="FB">'Sheet1'!$B$4</definedName>
    <definedName name="FG">'Sheet1'!$B$7</definedName>
    <definedName name="OB">'Sheet1'!$B$3</definedName>
    <definedName name="RA">'Sheet1'!$B$17</definedName>
    <definedName name="RE">'Sheet1'!$B$15</definedName>
    <definedName name="RI">'Sheet1'!$B$12</definedName>
    <definedName name="SG">'Sheet1'!$B$6</definedName>
  </definedNames>
  <calcPr fullCalcOnLoad="1"/>
</workbook>
</file>

<file path=xl/sharedStrings.xml><?xml version="1.0" encoding="utf-8"?>
<sst xmlns="http://schemas.openxmlformats.org/spreadsheetml/2006/main" count="12" uniqueCount="12">
  <si>
    <t>Original Measured Brix</t>
  </si>
  <si>
    <t>Original Calculated SG</t>
  </si>
  <si>
    <t>Refractive Index</t>
  </si>
  <si>
    <t>ABW%</t>
  </si>
  <si>
    <t>ABV%</t>
  </si>
  <si>
    <t>Use this spreadsheet to calculate the Original and Current Specific Gravity and Alcohol based on refractometer readings (in brix)</t>
  </si>
  <si>
    <t>Current Measured Brix</t>
  </si>
  <si>
    <t>Current Calculated SG</t>
  </si>
  <si>
    <t>Real Extract</t>
  </si>
  <si>
    <t>Apparent Extract</t>
  </si>
  <si>
    <t>Apparent Attenuation</t>
  </si>
  <si>
    <t>Real Attenuation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</si>
</sst>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</numFmts>
  <fonts count="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0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10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25.8515625" style="0" customWidth="1"/>
    <col min="2" max="2" width="17.28125" style="0" customWidth="1"/>
    <col min="3" max="3" width="38.7109375" style="0" customWidth="1"/>
    <col min="5" max="5" width="9.140625" style="1" customWidth="1"/>
  </cols>
  <sheetData>
    <row r="1" spans="1:3" ht="44.25" customHeight="1">
      <c r="A1" s="14" t="s">
        <v>5</v>
      </c>
      <c r="B1" s="14"/>
      <c r="C1" s="14"/>
    </row>
    <row r="2" spans="2:3" ht="12.75">
      <c r="B2" s="2"/>
      <c r="C2" s="2"/>
    </row>
    <row r="3" spans="1:5" s="3" customFormat="1" ht="15">
      <c r="A3" s="3" t="s">
        <v>0</v>
      </c>
      <c r="B3" s="4">
        <v>16</v>
      </c>
      <c r="E3" s="5"/>
    </row>
    <row r="4" spans="1:5" s="3" customFormat="1" ht="15">
      <c r="A4" s="3" t="s">
        <v>6</v>
      </c>
      <c r="B4" s="4">
        <v>8</v>
      </c>
      <c r="C4" s="5"/>
      <c r="E4" s="5"/>
    </row>
    <row r="5" spans="3:5" s="3" customFormat="1" ht="15">
      <c r="C5" s="5"/>
      <c r="E5" s="5"/>
    </row>
    <row r="6" spans="1:5" s="3" customFormat="1" ht="15">
      <c r="A6" s="3" t="s">
        <v>1</v>
      </c>
      <c r="B6" s="5">
        <f>0.999996+0.003855642*OB+0.000013695*OB^2+0.00000003739145*OB^3</f>
        <v>1.0653453473792</v>
      </c>
      <c r="C6" s="13"/>
      <c r="E6" s="5"/>
    </row>
    <row r="7" spans="1:5" s="3" customFormat="1" ht="15">
      <c r="A7" s="3" t="s">
        <v>7</v>
      </c>
      <c r="B7" s="5">
        <f>1.001843-0.002318474*(OB)-0.000007775*(OB^2)-0.000000034*(OB^3)+0.00574*(FB)+0.00003344*(FB^2)+0.000000086*(FB^3)</f>
        <v>1.010721944</v>
      </c>
      <c r="C7" s="5"/>
      <c r="E7" s="5"/>
    </row>
    <row r="8" spans="3:5" s="3" customFormat="1" ht="15">
      <c r="C8" s="5"/>
      <c r="E8" s="5"/>
    </row>
    <row r="9" spans="1:12" s="3" customFormat="1" ht="13.5" customHeight="1">
      <c r="A9" s="3" t="s">
        <v>4</v>
      </c>
      <c r="B9" s="8">
        <f>ABW/0.793573</f>
        <v>7.164571249462679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s="3" customFormat="1" ht="13.5" customHeight="1">
      <c r="A10" s="3" t="s">
        <v>3</v>
      </c>
      <c r="B10" s="8">
        <f>(1017.5596-(277.4*FG)+RI*((937.8135*RI)-1805.1228))</f>
        <v>5.685610300149847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3:12" s="3" customFormat="1" ht="13.5" customHeight="1"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2" ht="15">
      <c r="A12" s="3" t="s">
        <v>2</v>
      </c>
      <c r="B12" s="6">
        <f>1.33302+0.001427193*FB+0.000005791*FB*FB</f>
        <v>1.3448081680000001</v>
      </c>
    </row>
    <row r="13" spans="1:2" ht="15">
      <c r="A13" s="3"/>
      <c r="B13" s="3"/>
    </row>
    <row r="14" spans="1:2" ht="15">
      <c r="A14" s="3" t="s">
        <v>9</v>
      </c>
      <c r="B14" s="11">
        <f>-676.67+1286.4*FG-800.47*FG*FG+190.74*FG*FG*FG</f>
        <v>2.736825996223274</v>
      </c>
    </row>
    <row r="15" spans="1:3" ht="15.75">
      <c r="A15" s="3" t="s">
        <v>8</v>
      </c>
      <c r="B15" s="8">
        <f>(0.1808*OB)+(0.8192*AE)</f>
        <v>5.1348078561061055</v>
      </c>
      <c r="C15" s="10"/>
    </row>
    <row r="16" spans="1:2" ht="15">
      <c r="A16" s="3" t="s">
        <v>10</v>
      </c>
      <c r="B16" s="12">
        <f>((SG-1)-(FG-1))/(SG-1)</f>
        <v>0.8359187848863926</v>
      </c>
    </row>
    <row r="17" spans="1:2" ht="15">
      <c r="A17" s="3" t="s">
        <v>11</v>
      </c>
      <c r="B17" s="12">
        <f>(OB-RE)/OB</f>
        <v>0.6790745089933684</v>
      </c>
    </row>
    <row r="19" ht="13.5">
      <c r="B19" s="10"/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Sybase,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Refractometer Adjustments</dc:title>
  <dc:subject/>
  <dc:creator>Sybase, Inc.</dc:creator>
  <cp:keywords/>
  <dc:description/>
  <cp:lastModifiedBy>Sybase, Inc.</cp:lastModifiedBy>
  <dcterms:created xsi:type="dcterms:W3CDTF">2002-04-19T22:02:24Z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